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Sheet1!$A$1:$F$40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<sst xmlns="http://schemas.openxmlformats.org/spreadsheetml/2006/main" count="76" uniqueCount="60">
  <si>
    <t>清单附表：</t>
  </si>
  <si>
    <t>勉阳街道办旧州社区人饮提升改造及文化活动广场工程
施工安全生产专项费</t>
  </si>
  <si>
    <t>序号</t>
  </si>
  <si>
    <t>项目名称</t>
  </si>
  <si>
    <t>单位</t>
  </si>
  <si>
    <t>工程量</t>
  </si>
  <si>
    <t>单价/元</t>
  </si>
  <si>
    <t>合计/元</t>
  </si>
  <si>
    <t>1</t>
  </si>
  <si>
    <t>完善、改造和维护安全防护设施设备费</t>
  </si>
  <si>
    <t>临时用电安全防护</t>
  </si>
  <si>
    <t>项</t>
  </si>
  <si>
    <t>安全防护围挡</t>
  </si>
  <si>
    <t>m</t>
  </si>
  <si>
    <t>灭火器</t>
  </si>
  <si>
    <t>元</t>
  </si>
  <si>
    <t>消防桶</t>
  </si>
  <si>
    <t>个</t>
  </si>
  <si>
    <t>警戒线隔离带</t>
  </si>
  <si>
    <t>防雷</t>
  </si>
  <si>
    <t>高处作业防护</t>
  </si>
  <si>
    <t>应急救援器材、设备支出和应急演练费</t>
  </si>
  <si>
    <t>防毒面具</t>
  </si>
  <si>
    <t>台</t>
  </si>
  <si>
    <t>防护服</t>
  </si>
  <si>
    <t>套</t>
  </si>
  <si>
    <t>救生衣</t>
  </si>
  <si>
    <t>救援担架、夹板、氧气、急救箱</t>
  </si>
  <si>
    <t>应急演练支出</t>
  </si>
  <si>
    <t>次</t>
  </si>
  <si>
    <t>重大危险源和事故隐患评估、监控和整改费</t>
  </si>
  <si>
    <t>开展重大危险源</t>
  </si>
  <si>
    <t>事故隐患评估</t>
  </si>
  <si>
    <t>监控和整改</t>
  </si>
  <si>
    <t>安全生产检查、评价费</t>
  </si>
  <si>
    <t>安全生产宣传、教育、培训费</t>
  </si>
  <si>
    <t>人.次</t>
  </si>
  <si>
    <t>配备和更新现场作业人员安全防护用品费</t>
  </si>
  <si>
    <t>安全帽</t>
  </si>
  <si>
    <t>顶</t>
  </si>
  <si>
    <t>防静电手套</t>
  </si>
  <si>
    <t>防砸靴</t>
  </si>
  <si>
    <t>双</t>
  </si>
  <si>
    <t>电焊面屏</t>
  </si>
  <si>
    <t>安全带</t>
  </si>
  <si>
    <t>付</t>
  </si>
  <si>
    <t>反光背心</t>
  </si>
  <si>
    <t>安全设施及特种设备检测检验费</t>
  </si>
  <si>
    <t>其他与安全生产直接相关的费用</t>
  </si>
  <si>
    <t>安全警示牌</t>
  </si>
  <si>
    <t>宣传栏、报刊、标语</t>
  </si>
  <si>
    <t>其他费用</t>
  </si>
  <si>
    <t>差额</t>
  </si>
  <si>
    <t>安责险</t>
  </si>
  <si>
    <t>%</t>
  </si>
  <si>
    <t>合计（固定总额12620.30元）</t>
  </si>
  <si>
    <t>注：</t>
  </si>
  <si>
    <t>1、施工安全生产专项费已包含在工程总造价中，不作为竟争性依据，列入标外管理。</t>
  </si>
  <si>
    <t>2、施工安全生产专项费不限以上开支，实行包干使用，超额不补，不足部分在结算中核减。</t>
  </si>
  <si>
    <t>3、上述子目投标单位可依据企业实际情况进行调整、自主投价，但总价不变。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</si>
</sst>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####;\-0.####;#"/>
    <numFmt numFmtId="177" formatCode="0.00;\-0.00;#"/>
    <numFmt numFmtId="178" formatCode="0_ "/>
    <numFmt numFmtId="179" formatCode="0.00_ "/>
  </numFmts>
  <fonts count="31">
    <font>
      <sz val="12"/>
      <name val="宋体"/>
      <charset val="134"/>
    </font>
    <font>
      <sz val="10"/>
      <name val="宋体"/>
      <charset val="134"/>
    </font>
    <font>
      <b/>
      <sz val="12"/>
      <color indexed="8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9"/>
      <color rgb="FFFF0000"/>
      <name val="宋体"/>
      <charset val="134"/>
    </font>
    <font>
      <b/>
      <sz val="9"/>
      <color rgb="FFFF0000"/>
      <name val="宋体"/>
      <charset val="134"/>
    </font>
    <font>
      <sz val="9"/>
      <name val="宋体"/>
      <charset val="134"/>
    </font>
    <font>
      <sz val="9"/>
      <color rgb="FFC00000"/>
      <name val="宋体"/>
      <charset val="134"/>
    </font>
    <font>
      <b/>
      <sz val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176" fontId="3" fillId="0" borderId="1" xfId="0" applyNumberFormat="1" applyFont="1" applyFill="1" applyBorder="1" applyAlignment="1" applyProtection="1">
      <alignment horizontal="right" vertical="center"/>
    </xf>
    <xf numFmtId="177" fontId="3" fillId="0" borderId="1" xfId="0" applyNumberFormat="1" applyFont="1" applyFill="1" applyBorder="1" applyAlignment="1" applyProtection="1">
      <alignment horizontal="right" vertical="center"/>
    </xf>
    <xf numFmtId="2" fontId="3" fillId="0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178" fontId="4" fillId="0" borderId="1" xfId="0" applyNumberFormat="1" applyFont="1" applyFill="1" applyBorder="1" applyAlignment="1" applyProtection="1">
      <alignment horizontal="right" vertical="center"/>
    </xf>
    <xf numFmtId="177" fontId="4" fillId="0" borderId="1" xfId="0" applyNumberFormat="1" applyFont="1" applyFill="1" applyBorder="1" applyAlignment="1" applyProtection="1">
      <alignment horizontal="right" vertical="center"/>
    </xf>
    <xf numFmtId="2" fontId="4" fillId="0" borderId="1" xfId="0" applyNumberFormat="1" applyFont="1" applyFill="1" applyBorder="1" applyAlignment="1" applyProtection="1">
      <alignment horizontal="right" vertical="center"/>
    </xf>
    <xf numFmtId="178" fontId="5" fillId="0" borderId="1" xfId="0" applyNumberFormat="1" applyFont="1" applyFill="1" applyBorder="1" applyAlignment="1" applyProtection="1">
      <alignment horizontal="right" vertical="center"/>
    </xf>
    <xf numFmtId="177" fontId="5" fillId="0" borderId="1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178" fontId="5" fillId="0" borderId="1" xfId="0" applyNumberFormat="1" applyFont="1" applyFill="1" applyBorder="1" applyAlignment="1" applyProtection="1">
      <alignment horizontal="right" vertical="center"/>
    </xf>
    <xf numFmtId="177" fontId="4" fillId="0" borderId="1" xfId="0" applyNumberFormat="1" applyFont="1" applyFill="1" applyBorder="1" applyAlignment="1" applyProtection="1">
      <alignment horizontal="right" vertical="center"/>
    </xf>
    <xf numFmtId="2" fontId="4" fillId="0" borderId="1" xfId="0" applyNumberFormat="1" applyFont="1" applyFill="1" applyBorder="1" applyAlignment="1" applyProtection="1">
      <alignment horizontal="right" vertical="center"/>
    </xf>
    <xf numFmtId="0" fontId="0" fillId="0" borderId="0" xfId="0" applyFill="1">
      <alignment vertical="center"/>
    </xf>
    <xf numFmtId="178" fontId="4" fillId="0" borderId="1" xfId="0" applyNumberFormat="1" applyFont="1" applyFill="1" applyBorder="1" applyAlignment="1" applyProtection="1">
      <alignment horizontal="right" vertical="center"/>
    </xf>
    <xf numFmtId="178" fontId="6" fillId="0" borderId="1" xfId="0" applyNumberFormat="1" applyFont="1" applyFill="1" applyBorder="1" applyAlignment="1" applyProtection="1">
      <alignment horizontal="right" vertical="center"/>
    </xf>
    <xf numFmtId="178" fontId="7" fillId="0" borderId="1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178" fontId="3" fillId="0" borderId="2" xfId="0" applyNumberFormat="1" applyFont="1" applyFill="1" applyBorder="1" applyAlignment="1" applyProtection="1">
      <alignment horizontal="right" vertical="center"/>
    </xf>
    <xf numFmtId="177" fontId="3" fillId="0" borderId="2" xfId="0" applyNumberFormat="1" applyFont="1" applyFill="1" applyBorder="1" applyAlignment="1" applyProtection="1">
      <alignment horizontal="right" vertical="center"/>
    </xf>
    <xf numFmtId="2" fontId="3" fillId="0" borderId="2" xfId="0" applyNumberFormat="1" applyFont="1" applyFill="1" applyBorder="1" applyAlignment="1" applyProtection="1">
      <alignment horizontal="righ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178" fontId="8" fillId="0" borderId="2" xfId="0" applyNumberFormat="1" applyFont="1" applyFill="1" applyBorder="1" applyAlignment="1" applyProtection="1">
      <alignment horizontal="right" vertical="center"/>
    </xf>
    <xf numFmtId="177" fontId="4" fillId="0" borderId="2" xfId="0" applyNumberFormat="1" applyFont="1" applyFill="1" applyBorder="1" applyAlignment="1" applyProtection="1">
      <alignment horizontal="right" vertical="center"/>
    </xf>
    <xf numFmtId="2" fontId="4" fillId="0" borderId="2" xfId="0" applyNumberFormat="1" applyFont="1" applyFill="1" applyBorder="1" applyAlignment="1" applyProtection="1">
      <alignment horizontal="right" vertical="center"/>
    </xf>
    <xf numFmtId="10" fontId="1" fillId="0" borderId="0" xfId="0" applyNumberFormat="1" applyFont="1" applyFill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178" fontId="4" fillId="0" borderId="2" xfId="0" applyNumberFormat="1" applyFont="1" applyFill="1" applyBorder="1" applyAlignment="1" applyProtection="1">
      <alignment horizontal="right" vertical="center"/>
    </xf>
    <xf numFmtId="179" fontId="1" fillId="0" borderId="0" xfId="0" applyNumberFormat="1" applyFont="1" applyFill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179" fontId="4" fillId="0" borderId="2" xfId="0" applyNumberFormat="1" applyFont="1" applyFill="1" applyBorder="1" applyAlignment="1" applyProtection="1">
      <alignment horizontal="right" vertical="center"/>
    </xf>
    <xf numFmtId="177" fontId="4" fillId="0" borderId="2" xfId="0" applyNumberFormat="1" applyFont="1" applyFill="1" applyBorder="1" applyAlignment="1" applyProtection="1">
      <alignment horizontal="right" vertical="center"/>
    </xf>
    <xf numFmtId="2" fontId="3" fillId="0" borderId="2" xfId="0" applyNumberFormat="1" applyFont="1" applyFill="1" applyBorder="1" applyAlignment="1" applyProtection="1">
      <alignment horizontal="right" vertical="center"/>
    </xf>
    <xf numFmtId="179" fontId="1" fillId="0" borderId="0" xfId="0" applyNumberFormat="1" applyFont="1" applyFill="1" applyAlignment="1">
      <alignment horizontal="center" vertical="center"/>
    </xf>
    <xf numFmtId="179" fontId="1" fillId="2" borderId="0" xfId="0" applyNumberFormat="1" applyFont="1" applyFill="1" applyAlignment="1">
      <alignment horizontal="center" vertical="center"/>
    </xf>
    <xf numFmtId="0" fontId="9" fillId="0" borderId="2" xfId="0" applyFont="1" applyFill="1" applyBorder="1">
      <alignment vertical="center"/>
    </xf>
    <xf numFmtId="0" fontId="1" fillId="0" borderId="2" xfId="0" applyFont="1" applyFill="1" applyBorder="1">
      <alignment vertical="center"/>
    </xf>
    <xf numFmtId="179" fontId="9" fillId="0" borderId="2" xfId="0" applyNumberFormat="1" applyFont="1" applyFill="1" applyBorder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2" borderId="0" xfId="0" applyFont="1" applyFill="1">
      <alignment vertical="center"/>
    </xf>
    <xf numFmtId="179" fontId="10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1"/>
  <sheetViews>
    <sheetView tabSelected="1" view="pageBreakPreview" zoomScale="115" zoomScaleNormal="100" workbookViewId="0">
      <selection activeCell="D35" sqref="D35"/>
    </sheetView>
  </sheetViews>
  <sheetFormatPr defaultColWidth="9" defaultRowHeight="14.25"/>
  <cols>
    <col min="2" max="2" width="32" customWidth="1"/>
    <col min="6" max="6" width="10.375"/>
    <col min="7" max="9" width="13.5833333333333" customWidth="1"/>
    <col min="10" max="10" width="11.5"/>
  </cols>
  <sheetData>
    <row r="1" s="1" customFormat="1" ht="12" spans="1:7">
      <c r="A1" s="3" t="s">
        <v>0</v>
      </c>
      <c r="B1" s="3"/>
      <c r="C1" s="3"/>
      <c r="D1" s="3"/>
      <c r="E1" s="3"/>
      <c r="F1" s="3"/>
      <c r="G1" s="3"/>
    </row>
    <row r="2" ht="31" customHeight="1" spans="1:7">
      <c r="A2" s="4" t="s">
        <v>1</v>
      </c>
      <c r="B2" s="5"/>
      <c r="C2" s="5"/>
      <c r="D2" s="5"/>
      <c r="E2" s="5"/>
      <c r="F2" s="5"/>
      <c r="G2" s="6"/>
    </row>
    <row r="3" ht="26" customHeight="1" spans="1:7">
      <c r="A3" s="7" t="s">
        <v>2</v>
      </c>
      <c r="B3" s="7" t="s">
        <v>3</v>
      </c>
      <c r="C3" s="8" t="s">
        <v>4</v>
      </c>
      <c r="D3" s="8" t="s">
        <v>5</v>
      </c>
      <c r="E3" s="8" t="s">
        <v>6</v>
      </c>
      <c r="F3" s="7" t="s">
        <v>7</v>
      </c>
      <c r="G3" s="6"/>
    </row>
    <row r="4" ht="17" customHeight="1" spans="1:7">
      <c r="A4" s="9" t="s">
        <v>8</v>
      </c>
      <c r="B4" s="9" t="s">
        <v>9</v>
      </c>
      <c r="C4" s="7"/>
      <c r="D4" s="10"/>
      <c r="E4" s="11"/>
      <c r="F4" s="12">
        <f>SUM(F5:F11)</f>
        <v>3773.045</v>
      </c>
      <c r="G4" s="6"/>
    </row>
    <row r="5" ht="17" customHeight="1" spans="1:7">
      <c r="A5" s="13">
        <v>1.1</v>
      </c>
      <c r="B5" s="13" t="s">
        <v>10</v>
      </c>
      <c r="C5" s="14" t="s">
        <v>11</v>
      </c>
      <c r="D5" s="15">
        <v>1</v>
      </c>
      <c r="E5" s="16">
        <f>G37*0.08</f>
        <v>1009.624</v>
      </c>
      <c r="F5" s="17">
        <f t="shared" ref="F5:F11" si="0">E5*D5</f>
        <v>1009.624</v>
      </c>
      <c r="G5" s="6"/>
    </row>
    <row r="6" ht="17" customHeight="1" spans="1:7">
      <c r="A6" s="13">
        <v>1.2</v>
      </c>
      <c r="B6" s="13" t="s">
        <v>12</v>
      </c>
      <c r="C6" s="14" t="s">
        <v>13</v>
      </c>
      <c r="D6" s="18">
        <v>20</v>
      </c>
      <c r="E6" s="16">
        <v>30</v>
      </c>
      <c r="F6" s="17">
        <f t="shared" si="0"/>
        <v>600</v>
      </c>
      <c r="G6" s="6"/>
    </row>
    <row r="7" ht="17" customHeight="1" spans="1:7">
      <c r="A7" s="13">
        <v>1.3</v>
      </c>
      <c r="B7" s="13" t="s">
        <v>14</v>
      </c>
      <c r="C7" s="14" t="s">
        <v>15</v>
      </c>
      <c r="D7" s="15">
        <v>6</v>
      </c>
      <c r="E7" s="16">
        <v>130</v>
      </c>
      <c r="F7" s="17">
        <f t="shared" si="0"/>
        <v>780</v>
      </c>
      <c r="G7" s="6"/>
    </row>
    <row r="8" ht="17" customHeight="1" spans="1:7">
      <c r="A8" s="13">
        <v>1.4</v>
      </c>
      <c r="B8" s="13" t="s">
        <v>16</v>
      </c>
      <c r="C8" s="14" t="s">
        <v>17</v>
      </c>
      <c r="D8" s="18">
        <v>10</v>
      </c>
      <c r="E8" s="16">
        <v>20</v>
      </c>
      <c r="F8" s="17">
        <f t="shared" si="0"/>
        <v>200</v>
      </c>
      <c r="G8" s="6"/>
    </row>
    <row r="9" ht="17" customHeight="1" spans="1:7">
      <c r="A9" s="13">
        <v>1.5</v>
      </c>
      <c r="B9" s="13" t="s">
        <v>18</v>
      </c>
      <c r="C9" s="14" t="s">
        <v>13</v>
      </c>
      <c r="D9" s="18">
        <v>30</v>
      </c>
      <c r="E9" s="16">
        <v>10</v>
      </c>
      <c r="F9" s="17">
        <f t="shared" si="0"/>
        <v>300</v>
      </c>
      <c r="G9" s="6"/>
    </row>
    <row r="10" ht="17" customHeight="1" spans="1:7">
      <c r="A10" s="13">
        <v>1.6</v>
      </c>
      <c r="B10" s="13" t="s">
        <v>19</v>
      </c>
      <c r="C10" s="14" t="s">
        <v>11</v>
      </c>
      <c r="D10" s="15">
        <v>1</v>
      </c>
      <c r="E10" s="19">
        <f>G37*0.03</f>
        <v>378.609</v>
      </c>
      <c r="F10" s="17">
        <f t="shared" si="0"/>
        <v>378.609</v>
      </c>
      <c r="G10" s="6"/>
    </row>
    <row r="11" ht="17" customHeight="1" spans="1:7">
      <c r="A11" s="13">
        <v>1.7</v>
      </c>
      <c r="B11" s="13" t="s">
        <v>20</v>
      </c>
      <c r="C11" s="14" t="s">
        <v>11</v>
      </c>
      <c r="D11" s="15">
        <v>1</v>
      </c>
      <c r="E11" s="19">
        <f>G37*0.04</f>
        <v>504.812</v>
      </c>
      <c r="F11" s="17">
        <f t="shared" si="0"/>
        <v>504.812</v>
      </c>
      <c r="G11" s="6"/>
    </row>
    <row r="12" ht="17" customHeight="1" spans="1:7">
      <c r="A12" s="9">
        <v>2</v>
      </c>
      <c r="B12" s="9" t="s">
        <v>21</v>
      </c>
      <c r="C12" s="7"/>
      <c r="D12" s="20"/>
      <c r="E12" s="11"/>
      <c r="F12" s="12">
        <f>SUM(F13:F17)</f>
        <v>2512.51</v>
      </c>
      <c r="G12" s="6"/>
    </row>
    <row r="13" s="2" customFormat="1" ht="17" customHeight="1" spans="1:7">
      <c r="A13" s="21">
        <v>2.1</v>
      </c>
      <c r="B13" s="21" t="s">
        <v>22</v>
      </c>
      <c r="C13" s="22" t="s">
        <v>23</v>
      </c>
      <c r="D13" s="23">
        <v>2</v>
      </c>
      <c r="E13" s="24">
        <v>200</v>
      </c>
      <c r="F13" s="25">
        <f>E13*D13</f>
        <v>400</v>
      </c>
      <c r="G13" s="26"/>
    </row>
    <row r="14" s="2" customFormat="1" ht="17" customHeight="1" spans="1:7">
      <c r="A14" s="21">
        <v>2.2</v>
      </c>
      <c r="B14" s="21" t="s">
        <v>24</v>
      </c>
      <c r="C14" s="22" t="s">
        <v>25</v>
      </c>
      <c r="D14" s="23">
        <v>3</v>
      </c>
      <c r="E14" s="24">
        <v>300</v>
      </c>
      <c r="F14" s="25">
        <f>E14*D14</f>
        <v>900</v>
      </c>
      <c r="G14" s="26"/>
    </row>
    <row r="15" ht="17" customHeight="1" spans="1:7">
      <c r="A15" s="13">
        <v>2.3</v>
      </c>
      <c r="B15" s="13" t="s">
        <v>26</v>
      </c>
      <c r="C15" s="14" t="s">
        <v>17</v>
      </c>
      <c r="D15" s="18">
        <v>2</v>
      </c>
      <c r="E15" s="16">
        <v>20</v>
      </c>
      <c r="F15" s="17">
        <f>E15*D15</f>
        <v>40</v>
      </c>
      <c r="G15" s="6"/>
    </row>
    <row r="16" ht="17" customHeight="1" spans="1:7">
      <c r="A16" s="13">
        <v>2.4</v>
      </c>
      <c r="B16" s="13" t="s">
        <v>27</v>
      </c>
      <c r="C16" s="14" t="s">
        <v>25</v>
      </c>
      <c r="D16" s="18">
        <v>1</v>
      </c>
      <c r="E16" s="16">
        <v>510</v>
      </c>
      <c r="F16" s="17">
        <f>E16*D16</f>
        <v>510</v>
      </c>
      <c r="G16" s="6"/>
    </row>
    <row r="17" s="2" customFormat="1" ht="17" customHeight="1" spans="1:7">
      <c r="A17" s="21">
        <v>2.5</v>
      </c>
      <c r="B17" s="21" t="s">
        <v>28</v>
      </c>
      <c r="C17" s="22" t="s">
        <v>29</v>
      </c>
      <c r="D17" s="27">
        <v>1</v>
      </c>
      <c r="E17" s="24">
        <f>738.72-75.27-0.94</f>
        <v>662.51</v>
      </c>
      <c r="F17" s="25">
        <f>E17*D17</f>
        <v>662.51</v>
      </c>
      <c r="G17" s="26"/>
    </row>
    <row r="18" ht="17" customHeight="1" spans="1:7">
      <c r="A18" s="9">
        <v>3</v>
      </c>
      <c r="B18" s="9" t="s">
        <v>30</v>
      </c>
      <c r="C18" s="7"/>
      <c r="D18" s="20"/>
      <c r="E18" s="11"/>
      <c r="F18" s="12">
        <f>SUM(F19:F21)</f>
        <v>1731.015</v>
      </c>
      <c r="G18" s="6"/>
    </row>
    <row r="19" ht="17" customHeight="1" spans="1:7">
      <c r="A19" s="13">
        <v>3.1</v>
      </c>
      <c r="B19" s="13" t="s">
        <v>31</v>
      </c>
      <c r="C19" s="14" t="s">
        <v>11</v>
      </c>
      <c r="D19" s="15">
        <v>1</v>
      </c>
      <c r="E19" s="19">
        <f>G37*0.05</f>
        <v>631.015</v>
      </c>
      <c r="F19" s="17">
        <f t="shared" ref="F19:F23" si="1">E19*D19</f>
        <v>631.015</v>
      </c>
      <c r="G19" s="6"/>
    </row>
    <row r="20" ht="17" customHeight="1" spans="1:7">
      <c r="A20" s="13">
        <v>3.2</v>
      </c>
      <c r="B20" s="13" t="s">
        <v>32</v>
      </c>
      <c r="C20" s="14" t="s">
        <v>11</v>
      </c>
      <c r="D20" s="15">
        <v>1</v>
      </c>
      <c r="E20" s="16">
        <v>500</v>
      </c>
      <c r="F20" s="17">
        <f t="shared" si="1"/>
        <v>500</v>
      </c>
      <c r="G20" s="6"/>
    </row>
    <row r="21" ht="17" customHeight="1" spans="1:7">
      <c r="A21" s="13">
        <v>3.3</v>
      </c>
      <c r="B21" s="13" t="s">
        <v>33</v>
      </c>
      <c r="C21" s="14" t="s">
        <v>11</v>
      </c>
      <c r="D21" s="15">
        <v>1</v>
      </c>
      <c r="E21" s="16">
        <v>600</v>
      </c>
      <c r="F21" s="17">
        <f t="shared" si="1"/>
        <v>600</v>
      </c>
      <c r="G21" s="6"/>
    </row>
    <row r="22" ht="17" customHeight="1" spans="1:7">
      <c r="A22" s="9">
        <v>4</v>
      </c>
      <c r="B22" s="9" t="s">
        <v>34</v>
      </c>
      <c r="C22" s="7" t="s">
        <v>11</v>
      </c>
      <c r="D22" s="20">
        <v>1</v>
      </c>
      <c r="E22" s="11">
        <v>500</v>
      </c>
      <c r="F22" s="12">
        <f t="shared" si="1"/>
        <v>500</v>
      </c>
      <c r="G22" s="6"/>
    </row>
    <row r="23" ht="17" customHeight="1" spans="1:7">
      <c r="A23" s="9">
        <v>5</v>
      </c>
      <c r="B23" s="9" t="s">
        <v>35</v>
      </c>
      <c r="C23" s="7" t="s">
        <v>36</v>
      </c>
      <c r="D23" s="28">
        <v>20</v>
      </c>
      <c r="E23" s="11">
        <v>20</v>
      </c>
      <c r="F23" s="12">
        <f t="shared" si="1"/>
        <v>400</v>
      </c>
      <c r="G23" s="6"/>
    </row>
    <row r="24" ht="17" customHeight="1" spans="1:7">
      <c r="A24" s="9">
        <v>6</v>
      </c>
      <c r="B24" s="9" t="s">
        <v>37</v>
      </c>
      <c r="C24" s="7"/>
      <c r="D24" s="20"/>
      <c r="E24" s="11"/>
      <c r="F24" s="12">
        <f>SUM(F25:F30)</f>
        <v>1550</v>
      </c>
      <c r="G24" s="6"/>
    </row>
    <row r="25" ht="17" customHeight="1" spans="1:7">
      <c r="A25" s="13">
        <v>6.1</v>
      </c>
      <c r="B25" s="13" t="s">
        <v>38</v>
      </c>
      <c r="C25" s="7" t="s">
        <v>39</v>
      </c>
      <c r="D25" s="28">
        <v>20</v>
      </c>
      <c r="E25" s="11">
        <v>20</v>
      </c>
      <c r="F25" s="12">
        <f t="shared" ref="F25:F31" si="2">E25*D25</f>
        <v>400</v>
      </c>
      <c r="G25" s="6"/>
    </row>
    <row r="26" ht="17" customHeight="1" spans="1:7">
      <c r="A26" s="13">
        <v>6.2</v>
      </c>
      <c r="B26" s="13" t="s">
        <v>40</v>
      </c>
      <c r="C26" s="7" t="s">
        <v>17</v>
      </c>
      <c r="D26" s="28">
        <v>20</v>
      </c>
      <c r="E26" s="11">
        <v>2.5</v>
      </c>
      <c r="F26" s="12">
        <f t="shared" si="2"/>
        <v>50</v>
      </c>
      <c r="G26" s="6"/>
    </row>
    <row r="27" ht="17" customHeight="1" spans="1:7">
      <c r="A27" s="13">
        <v>6.3</v>
      </c>
      <c r="B27" s="13" t="s">
        <v>41</v>
      </c>
      <c r="C27" s="14" t="s">
        <v>42</v>
      </c>
      <c r="D27" s="18">
        <v>10</v>
      </c>
      <c r="E27" s="16">
        <v>50</v>
      </c>
      <c r="F27" s="12">
        <f t="shared" si="2"/>
        <v>500</v>
      </c>
      <c r="G27" s="6"/>
    </row>
    <row r="28" ht="17" customHeight="1" spans="1:7">
      <c r="A28" s="13">
        <v>6.4</v>
      </c>
      <c r="B28" s="13" t="s">
        <v>43</v>
      </c>
      <c r="C28" s="14" t="s">
        <v>17</v>
      </c>
      <c r="D28" s="29">
        <v>4</v>
      </c>
      <c r="E28" s="16">
        <v>50</v>
      </c>
      <c r="F28" s="12">
        <f t="shared" si="2"/>
        <v>200</v>
      </c>
      <c r="G28" s="6"/>
    </row>
    <row r="29" ht="17" customHeight="1" spans="1:7">
      <c r="A29" s="13">
        <v>6.5</v>
      </c>
      <c r="B29" s="13" t="s">
        <v>44</v>
      </c>
      <c r="C29" s="14" t="s">
        <v>45</v>
      </c>
      <c r="D29" s="18">
        <v>10</v>
      </c>
      <c r="E29" s="16">
        <v>20</v>
      </c>
      <c r="F29" s="12">
        <f t="shared" si="2"/>
        <v>200</v>
      </c>
      <c r="G29" s="6"/>
    </row>
    <row r="30" ht="17" customHeight="1" spans="1:10">
      <c r="A30" s="13">
        <v>6.6</v>
      </c>
      <c r="B30" s="13" t="s">
        <v>46</v>
      </c>
      <c r="C30" s="14" t="s">
        <v>17</v>
      </c>
      <c r="D30" s="18">
        <v>20</v>
      </c>
      <c r="E30" s="16">
        <v>10</v>
      </c>
      <c r="F30" s="12">
        <f t="shared" si="2"/>
        <v>200</v>
      </c>
      <c r="G30" s="3"/>
      <c r="H30" s="1"/>
      <c r="I30" s="1"/>
      <c r="J30" s="1"/>
    </row>
    <row r="31" ht="17" customHeight="1" spans="1:10">
      <c r="A31" s="9">
        <v>7</v>
      </c>
      <c r="B31" s="9" t="s">
        <v>47</v>
      </c>
      <c r="C31" s="7" t="s">
        <v>11</v>
      </c>
      <c r="D31" s="20">
        <v>1</v>
      </c>
      <c r="E31" s="11">
        <v>602.79</v>
      </c>
      <c r="F31" s="12">
        <f t="shared" si="2"/>
        <v>602.79</v>
      </c>
      <c r="G31" s="30"/>
      <c r="H31" s="31"/>
      <c r="I31" s="31"/>
      <c r="J31" s="1"/>
    </row>
    <row r="32" ht="17" customHeight="1" spans="1:10">
      <c r="A32" s="32">
        <v>8</v>
      </c>
      <c r="B32" s="32" t="s">
        <v>48</v>
      </c>
      <c r="C32" s="33"/>
      <c r="D32" s="34"/>
      <c r="E32" s="35"/>
      <c r="F32" s="36">
        <f>SUM(F33:F35)</f>
        <v>750</v>
      </c>
      <c r="G32" s="30"/>
      <c r="H32" s="31"/>
      <c r="I32" s="31"/>
      <c r="J32" s="31"/>
    </row>
    <row r="33" ht="17" customHeight="1" spans="1:10">
      <c r="A33" s="37">
        <v>8.1</v>
      </c>
      <c r="B33" s="37" t="s">
        <v>49</v>
      </c>
      <c r="C33" s="38" t="s">
        <v>17</v>
      </c>
      <c r="D33" s="39">
        <v>3</v>
      </c>
      <c r="E33" s="40">
        <v>50</v>
      </c>
      <c r="F33" s="41">
        <f t="shared" ref="F33:F35" si="3">E33*D33</f>
        <v>150</v>
      </c>
      <c r="G33" s="42"/>
      <c r="H33" s="43"/>
      <c r="I33" s="43"/>
      <c r="J33" s="31"/>
    </row>
    <row r="34" ht="17" customHeight="1" spans="1:10">
      <c r="A34" s="37">
        <v>8.2</v>
      </c>
      <c r="B34" s="37" t="s">
        <v>50</v>
      </c>
      <c r="C34" s="38" t="s">
        <v>11</v>
      </c>
      <c r="D34" s="44">
        <v>1</v>
      </c>
      <c r="E34" s="40">
        <v>400</v>
      </c>
      <c r="F34" s="41">
        <f t="shared" si="3"/>
        <v>400</v>
      </c>
      <c r="G34" s="45"/>
      <c r="H34" s="46"/>
      <c r="I34" s="46"/>
      <c r="J34" s="31"/>
    </row>
    <row r="35" ht="17" customHeight="1" spans="1:10">
      <c r="A35" s="37">
        <v>8.3</v>
      </c>
      <c r="B35" s="37" t="s">
        <v>51</v>
      </c>
      <c r="C35" s="38" t="s">
        <v>11</v>
      </c>
      <c r="D35" s="44">
        <v>1</v>
      </c>
      <c r="E35" s="40">
        <v>200</v>
      </c>
      <c r="F35" s="41">
        <f t="shared" si="3"/>
        <v>200</v>
      </c>
      <c r="G35" s="45"/>
      <c r="H35" s="46"/>
      <c r="I35" s="46" t="s">
        <v>52</v>
      </c>
      <c r="J35" s="1"/>
    </row>
    <row r="36" s="2" customFormat="1" ht="17" customHeight="1" spans="1:10">
      <c r="A36" s="47">
        <v>9</v>
      </c>
      <c r="B36" s="47" t="s">
        <v>53</v>
      </c>
      <c r="C36" s="48" t="s">
        <v>54</v>
      </c>
      <c r="D36" s="49">
        <v>0.15</v>
      </c>
      <c r="E36" s="50">
        <v>533959.73</v>
      </c>
      <c r="F36" s="51">
        <f>E36*D36/100</f>
        <v>800.939595</v>
      </c>
      <c r="G36" s="52"/>
      <c r="H36" s="53"/>
      <c r="I36" s="53"/>
      <c r="J36" s="59"/>
    </row>
    <row r="37" ht="17" customHeight="1" spans="1:10">
      <c r="A37" s="47">
        <v>10</v>
      </c>
      <c r="B37" s="54" t="s">
        <v>55</v>
      </c>
      <c r="C37" s="55"/>
      <c r="D37" s="55"/>
      <c r="E37" s="55"/>
      <c r="F37" s="56">
        <f>F32+F31+F24+F23+F22+F18+F12+F4+F36</f>
        <v>12620.299595</v>
      </c>
      <c r="G37" s="45">
        <v>12620.3</v>
      </c>
      <c r="H37" s="46"/>
      <c r="I37" s="60">
        <f>F37-G37</f>
        <v>-0.000404999998863786</v>
      </c>
      <c r="J37" s="1"/>
    </row>
    <row r="38" spans="1:10">
      <c r="A38" s="3" t="s">
        <v>56</v>
      </c>
      <c r="B38" s="57" t="s">
        <v>57</v>
      </c>
      <c r="C38" s="57"/>
      <c r="D38" s="57"/>
      <c r="E38" s="57"/>
      <c r="F38" s="57"/>
      <c r="G38" s="30"/>
      <c r="H38" s="31"/>
      <c r="I38" s="31"/>
      <c r="J38" s="1"/>
    </row>
    <row r="39" spans="1:10">
      <c r="A39" s="6"/>
      <c r="B39" s="57" t="s">
        <v>58</v>
      </c>
      <c r="C39" s="57"/>
      <c r="D39" s="57"/>
      <c r="E39" s="57"/>
      <c r="F39" s="57"/>
      <c r="G39" s="30"/>
      <c r="H39" s="31"/>
      <c r="I39" s="31"/>
      <c r="J39" s="1"/>
    </row>
    <row r="40" spans="1:10">
      <c r="A40" s="6"/>
      <c r="B40" s="57" t="s">
        <v>59</v>
      </c>
      <c r="C40" s="57"/>
      <c r="D40" s="57"/>
      <c r="E40" s="57"/>
      <c r="F40" s="57"/>
      <c r="G40" s="3"/>
      <c r="H40" s="1"/>
      <c r="I40" s="1"/>
      <c r="J40" s="1"/>
    </row>
    <row r="41" spans="2:6">
      <c r="B41" s="58"/>
      <c r="C41" s="58"/>
      <c r="D41" s="58"/>
      <c r="E41" s="58"/>
      <c r="F41" s="58"/>
    </row>
  </sheetData>
  <mergeCells count="5">
    <mergeCell ref="A2:F2"/>
    <mergeCell ref="B38:F38"/>
    <mergeCell ref="B39:F39"/>
    <mergeCell ref="B40:F40"/>
    <mergeCell ref="B41:F41"/>
  </mergeCells>
  <pageMargins left="0.751388888888889" right="0.751388888888889" top="0.786805555555556" bottom="0.78680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远航的木雕</cp:lastModifiedBy>
  <dcterms:created xsi:type="dcterms:W3CDTF">2024-04-07T09:13:00Z</dcterms:created>
  <dcterms:modified xsi:type="dcterms:W3CDTF">2025-11-06T02:51:48Z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96A9F124EBC345439B0310CB68654577_11</vt:lpwstr>
  </property>
  <property fmtid="{D5CDD505-2E9C-101B-9397-08002B2CF9AE}" pid="3" name="KSOProductBuildVer">
    <vt:lpwstr>2052-12.1.0.23125</vt:lpwstr>
  </property>
</Properties>
</file>